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Money Planning\5 - Templates\"/>
    </mc:Choice>
  </mc:AlternateContent>
  <xr:revisionPtr revIDLastSave="0" documentId="13_ncr:1_{F889AE2A-BA34-43F2-A45B-DEA0ED06F406}" xr6:coauthVersionLast="47" xr6:coauthVersionMax="47" xr10:uidLastSave="{00000000-0000-0000-0000-000000000000}"/>
  <bookViews>
    <workbookView xWindow="15630" yWindow="0" windowWidth="22875" windowHeight="15585" xr2:uid="{7E830F1E-D878-3444-AFD8-4A2B352C1997}"/>
  </bookViews>
  <sheets>
    <sheet name="Instructions" sheetId="3" r:id="rId1"/>
    <sheet name="Budget" sheetId="2" r:id="rId2"/>
    <sheet name="Emergency Fun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3" l="1"/>
  <c r="H31" i="3" s="1"/>
  <c r="H25" i="3"/>
  <c r="J24" i="3"/>
  <c r="J25" i="3"/>
  <c r="J23" i="3"/>
  <c r="I25" i="3"/>
  <c r="I31" i="3" s="1"/>
  <c r="I24" i="3"/>
  <c r="I23" i="3"/>
  <c r="H24" i="3"/>
  <c r="H23" i="3"/>
  <c r="K31" i="3"/>
  <c r="J31" i="3"/>
  <c r="E31" i="3"/>
  <c r="D31" i="3"/>
  <c r="C31" i="3"/>
  <c r="B31" i="3"/>
  <c r="H42" i="2" l="1"/>
  <c r="H30" i="2"/>
  <c r="B30" i="2"/>
  <c r="C42" i="2"/>
  <c r="D42" i="2"/>
  <c r="E42" i="2"/>
  <c r="B42" i="2"/>
  <c r="I42" i="2"/>
  <c r="J42" i="2"/>
  <c r="K42" i="2"/>
  <c r="K30" i="2"/>
  <c r="J30" i="2"/>
  <c r="I30" i="2"/>
  <c r="K15" i="2"/>
  <c r="J15" i="2"/>
  <c r="I15" i="2"/>
  <c r="H15" i="2"/>
  <c r="E15" i="2"/>
  <c r="D15" i="2"/>
  <c r="C15" i="2"/>
  <c r="B15" i="2"/>
  <c r="C30" i="2"/>
  <c r="D30" i="2"/>
  <c r="E30" i="2"/>
  <c r="H47" i="2" l="1"/>
  <c r="I47" i="2"/>
  <c r="J47" i="2"/>
  <c r="K47" i="2"/>
  <c r="H49" i="2" l="1"/>
  <c r="H51" i="2" l="1"/>
  <c r="B2" i="4" s="1"/>
  <c r="B5" i="4" l="1"/>
  <c r="B4" i="4"/>
  <c r="B6" i="4"/>
  <c r="B3" i="4"/>
  <c r="B16" i="4" l="1"/>
  <c r="B13" i="4"/>
  <c r="B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tc={EF735412-AAEF-463A-97D7-99F8A0EEABAA}</author>
    <author>tc={12844F23-834A-441E-B01D-0A64E159898A}</author>
    <author>tc={39D36FC0-577E-489E-AA63-8848F80C7CF2}</author>
    <author>tc={0A32BBDD-8E31-4222-BC08-926286445778}</author>
    <author>tc={F23D62DB-B23A-435F-A674-3371A3A27635}</author>
    <author>tc={1507323A-CD66-45F8-8CA6-65EC2BCDCA0C}</author>
  </authors>
  <commentList>
    <comment ref="H20" authorId="0" shapeId="0" xr:uid="{EF735412-AAEF-463A-97D7-99F8A0EEABAA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number includes your mortgage P&amp;I, taxes, and insurance escrow then note this in the comments section.
When I review your other data gather documents, I can adjust the budget accordingly.</t>
      </text>
    </comment>
    <comment ref="B21" authorId="1" shapeId="0" xr:uid="{12844F23-834A-441E-B01D-0A64E159898A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homeowner does not pay property taxes and insurance through a mortgage company’s escrow account. Therefore, there is no need to enter anything.</t>
      </text>
    </comment>
    <comment ref="E22" authorId="2" shapeId="0" xr:uid="{39D36FC0-577E-489E-AA63-8848F80C7CF2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okay, as this homeowner pays an annual HOA fee in addition to the normal monthly fee to access the clubhouse.</t>
      </text>
    </comment>
    <comment ref="E23" authorId="3" shapeId="0" xr:uid="{0A32BBDD-8E31-4222-BC08-92628644577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this example, the homeowner pays property taxes, flood, &amp; home insurance out of pocket 1x per year, so the expense is added in the Annual column. </t>
      </text>
    </comment>
    <comment ref="K25" authorId="4" shapeId="0" xr:uid="{F23D62DB-B23A-435F-A674-3371A3A27635}">
      <text>
        <t>[Threaded comment]
Your version of Excel allows you to read this threaded comment; however, any edits to it will get removed if the file is opened in a newer version of Excel. Learn more: https://go.microsoft.com/fwlink/?linkid=870924
Comment:
    Do not enter multiple numbers in each column; only enter one expense per row; this will prevent double counting the same expense.</t>
      </text>
    </comment>
    <comment ref="A27" authorId="5" shapeId="0" xr:uid="{1507323A-CD66-45F8-8CA6-65EC2BCDCA0C}">
      <text>
        <t>[Threaded comment]
Your version of Excel allows you to read this threaded comment; however, any edits to it will get removed if the file is opened in a newer version of Excel. Learn more: https://go.microsoft.com/fwlink/?linkid=870924
Comment:
    Gas/Propane is not being used - feel free to edit or insert another row.</t>
      </text>
    </comment>
  </commentList>
</comments>
</file>

<file path=xl/sharedStrings.xml><?xml version="1.0" encoding="utf-8"?>
<sst xmlns="http://schemas.openxmlformats.org/spreadsheetml/2006/main" count="160" uniqueCount="86">
  <si>
    <t>Rent</t>
  </si>
  <si>
    <t>Dining Out</t>
  </si>
  <si>
    <t>Expense</t>
  </si>
  <si>
    <t>Monthly</t>
  </si>
  <si>
    <t>Quarterly</t>
  </si>
  <si>
    <t>Semi-Annual</t>
  </si>
  <si>
    <t>Annual</t>
  </si>
  <si>
    <t>Housing</t>
  </si>
  <si>
    <t>Home Insurance</t>
  </si>
  <si>
    <t>Electricity</t>
  </si>
  <si>
    <t>Gas/Propane</t>
  </si>
  <si>
    <t>Water</t>
  </si>
  <si>
    <t>Insurance</t>
  </si>
  <si>
    <t>Other</t>
  </si>
  <si>
    <t>Personal Expenses</t>
  </si>
  <si>
    <t>Auto Loan</t>
  </si>
  <si>
    <t>Auto Insurance</t>
  </si>
  <si>
    <t>Transportation</t>
  </si>
  <si>
    <t>Gasoline</t>
  </si>
  <si>
    <t>Tolls</t>
  </si>
  <si>
    <t>Life Insurance</t>
  </si>
  <si>
    <t>Health Insurance</t>
  </si>
  <si>
    <t>Charitable Giving</t>
  </si>
  <si>
    <t>Tithe</t>
  </si>
  <si>
    <t>Travel/Vacations</t>
  </si>
  <si>
    <t>Streaming Subscriptions</t>
  </si>
  <si>
    <t>Cash Savings</t>
  </si>
  <si>
    <t>Investment Savings</t>
  </si>
  <si>
    <t>Groceries</t>
  </si>
  <si>
    <t>Cell Phone</t>
  </si>
  <si>
    <t>Internet</t>
  </si>
  <si>
    <t>Cable</t>
  </si>
  <si>
    <t>Flood Insurance</t>
  </si>
  <si>
    <t>Property Taxes</t>
  </si>
  <si>
    <t>Auto Maintenance/Detailing</t>
  </si>
  <si>
    <t>Boat/Country Club</t>
  </si>
  <si>
    <t>Sub Total</t>
  </si>
  <si>
    <t>Annualized Expenses</t>
  </si>
  <si>
    <t>Expense Frequency</t>
  </si>
  <si>
    <t>Gym Membership</t>
  </si>
  <si>
    <t>Umbrella Insurance</t>
  </si>
  <si>
    <t>Disability Insurance</t>
  </si>
  <si>
    <t>Jewlrey Insurance</t>
  </si>
  <si>
    <t>HOA Fees</t>
  </si>
  <si>
    <t>Lawn Care</t>
  </si>
  <si>
    <t>Sporting Events/Concerts</t>
  </si>
  <si>
    <t>Annual Passes</t>
  </si>
  <si>
    <t>Saving &amp; Debts</t>
  </si>
  <si>
    <t>Student Loans</t>
  </si>
  <si>
    <t>Credit Cards</t>
  </si>
  <si>
    <t>HELOC</t>
  </si>
  <si>
    <t>Personal Loans</t>
  </si>
  <si>
    <t>Dental Insurance</t>
  </si>
  <si>
    <t>Other Subscriptions</t>
  </si>
  <si>
    <t>Pet Expenses</t>
  </si>
  <si>
    <t>Mortgage P&amp;I</t>
  </si>
  <si>
    <t>Personal Care</t>
  </si>
  <si>
    <t>Avg Monthly Expenses</t>
  </si>
  <si>
    <t>Expense Totals</t>
  </si>
  <si>
    <t>Do's</t>
  </si>
  <si>
    <t>Don’t's</t>
  </si>
  <si>
    <t>Do enter 1 expense per row</t>
  </si>
  <si>
    <r>
      <t xml:space="preserve">Don't enter the </t>
    </r>
    <r>
      <rPr>
        <i/>
        <u/>
        <sz val="14"/>
        <color theme="1"/>
        <rFont val="Aptos Narrow"/>
        <scheme val="minor"/>
      </rPr>
      <t>same</t>
    </r>
    <r>
      <rPr>
        <sz val="14"/>
        <color theme="1"/>
        <rFont val="Aptos Narrow"/>
        <scheme val="minor"/>
      </rPr>
      <t xml:space="preserve"> expense across all columns in a row; the spreadsheet will do the math in the summary</t>
    </r>
  </si>
  <si>
    <t>Do combine the Mortgage Principal &amp; Interest in the Mortgage P&amp;I</t>
  </si>
  <si>
    <t>Don't include your monthly Mortgage Escrow amount in the Mortgage P&amp;I</t>
  </si>
  <si>
    <t>Mortgage Escrow</t>
  </si>
  <si>
    <t>Do repurpose rows for your unique expenses if needed</t>
  </si>
  <si>
    <t>Do insert new rows by right-clicking the numbers on the left</t>
  </si>
  <si>
    <t>Do hover over the purple tabs in the example below for explanations</t>
  </si>
  <si>
    <t>Don't enter zeros, they are not needed for the spreadsheet to calculate</t>
  </si>
  <si>
    <t>Do enter the expense in the column with the frequency when it occurs (Paid Monthly, Qtrly, Semi-Annual, or Annual)</t>
  </si>
  <si>
    <t>Do make notes in the section provided in the Budget Tab</t>
  </si>
  <si>
    <t>Notes &amp; Comments</t>
  </si>
  <si>
    <t>Do include dollars and cents if you like; the spreadsheet will round the numbers</t>
  </si>
  <si>
    <t>Emergency Fund</t>
  </si>
  <si>
    <t>Monthly Expenditures</t>
  </si>
  <si>
    <t>3 Months</t>
  </si>
  <si>
    <t>6 Months</t>
  </si>
  <si>
    <t>9 Months</t>
  </si>
  <si>
    <t>12 Months</t>
  </si>
  <si>
    <t>Current Emergency Fund Balance</t>
  </si>
  <si>
    <t>Emergency Fund Deficit/Surplus</t>
  </si>
  <si>
    <t>Scenario #2</t>
  </si>
  <si>
    <t>Scenario #1</t>
  </si>
  <si>
    <t>Monthly Savings Into Emergency Fund</t>
  </si>
  <si>
    <t>Months to Reach EF Goal - 6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</si>
</sst>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3"/>
      <name val="Aptos Narrow"/>
      <scheme val="minor"/>
    </font>
    <font>
      <b/>
      <sz val="16"/>
      <color theme="3"/>
      <name val="Aptos Narrow"/>
      <scheme val="minor"/>
    </font>
    <font>
      <b/>
      <sz val="14"/>
      <color theme="0"/>
      <name val="Aptos Narrow"/>
      <scheme val="minor"/>
    </font>
    <font>
      <sz val="11"/>
      <color theme="1"/>
      <name val="Segoe UI"/>
      <family val="2"/>
    </font>
    <font>
      <sz val="14"/>
      <color theme="1"/>
      <name val="Aptos Narrow"/>
      <scheme val="minor"/>
    </font>
    <font>
      <i/>
      <u/>
      <sz val="14"/>
      <color theme="1"/>
      <name val="Aptos Narrow"/>
      <scheme val="minor"/>
    </font>
    <font>
      <b/>
      <sz val="14"/>
      <color rgb="FFEE0000"/>
      <name val="Aptos Narrow"/>
      <scheme val="minor"/>
    </font>
    <font>
      <b/>
      <sz val="12"/>
      <color rgb="FFFFFFFF"/>
      <name val="Segoe UI"/>
      <family val="2"/>
    </font>
    <font>
      <sz val="12"/>
      <color rgb="FF000000"/>
      <name val="Segoe UI"/>
      <family val="2"/>
    </font>
    <font>
      <b/>
      <sz val="12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64" fontId="3" fillId="0" borderId="0" xfId="1" applyNumberFormat="1" applyFont="1" applyBorder="1"/>
    <xf numFmtId="0" fontId="3" fillId="0" borderId="0" xfId="0" applyFont="1" applyAlignment="1">
      <alignment horizontal="right"/>
    </xf>
    <xf numFmtId="0" fontId="3" fillId="0" borderId="6" xfId="0" applyFont="1" applyBorder="1"/>
    <xf numFmtId="0" fontId="3" fillId="0" borderId="8" xfId="0" applyFont="1" applyBorder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165" fontId="3" fillId="0" borderId="9" xfId="1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1" xfId="0" applyFont="1" applyBorder="1"/>
    <xf numFmtId="0" fontId="5" fillId="4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right"/>
    </xf>
    <xf numFmtId="164" fontId="3" fillId="0" borderId="17" xfId="0" applyNumberFormat="1" applyFont="1" applyBorder="1"/>
    <xf numFmtId="164" fontId="3" fillId="0" borderId="18" xfId="0" applyNumberFormat="1" applyFont="1" applyBorder="1"/>
    <xf numFmtId="164" fontId="3" fillId="0" borderId="19" xfId="0" applyNumberFormat="1" applyFont="1" applyBorder="1"/>
    <xf numFmtId="0" fontId="5" fillId="4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3" fillId="0" borderId="16" xfId="0" applyFont="1" applyBorder="1"/>
    <xf numFmtId="165" fontId="3" fillId="0" borderId="21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165" fontId="9" fillId="0" borderId="1" xfId="1" applyNumberFormat="1" applyFont="1" applyBorder="1" applyAlignment="1">
      <alignment horizontal="center"/>
    </xf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left"/>
    </xf>
    <xf numFmtId="0" fontId="11" fillId="0" borderId="27" xfId="0" applyFont="1" applyBorder="1" applyAlignment="1">
      <alignment horizontal="center" vertical="center"/>
    </xf>
    <xf numFmtId="164" fontId="11" fillId="0" borderId="28" xfId="0" applyNumberFormat="1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164" fontId="11" fillId="0" borderId="29" xfId="1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164" fontId="12" fillId="0" borderId="7" xfId="1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164" fontId="11" fillId="0" borderId="7" xfId="1" applyNumberFormat="1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164" fontId="11" fillId="0" borderId="10" xfId="1" applyNumberFormat="1" applyFont="1" applyBorder="1" applyAlignment="1">
      <alignment vertical="center"/>
    </xf>
    <xf numFmtId="0" fontId="2" fillId="0" borderId="1" xfId="0" applyFont="1" applyBorder="1"/>
    <xf numFmtId="0" fontId="5" fillId="8" borderId="15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0" fontId="2" fillId="0" borderId="25" xfId="0" applyFont="1" applyBorder="1"/>
    <xf numFmtId="0" fontId="4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0" fillId="5" borderId="15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164" fontId="6" fillId="9" borderId="0" xfId="1" applyNumberFormat="1" applyFont="1" applyFill="1"/>
    <xf numFmtId="0" fontId="6" fillId="10" borderId="0" xfId="0" applyFont="1" applyFill="1"/>
    <xf numFmtId="164" fontId="6" fillId="0" borderId="0" xfId="1" applyNumberFormat="1" applyFont="1" applyFill="1"/>
    <xf numFmtId="0" fontId="6" fillId="0" borderId="0" xfId="0" applyFont="1" applyFill="1"/>
    <xf numFmtId="164" fontId="6" fillId="10" borderId="0" xfId="0" applyNumberFormat="1" applyFont="1" applyFill="1"/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x S. Bethune" id="{C429D68F-57AE-4870-8946-6023BA27FFEE}" userId="7d8464ba28292bd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0" dT="2025-07-01T21:32:20.56" personId="{C429D68F-57AE-4870-8946-6023BA27FFEE}" id="{EF735412-AAEF-463A-97D7-99F8A0EEABAA}">
    <text>If this number includes your mortgage P&amp;I, taxes, and insurance escrow then note this in the comments section.
When I review your other data gather documents, I can adjust the budget accordingly.</text>
  </threadedComment>
  <threadedComment ref="B21" dT="2025-07-01T21:11:27.67" personId="{C429D68F-57AE-4870-8946-6023BA27FFEE}" id="{12844F23-834A-441E-B01D-0A64E159898A}">
    <text>This homeowner does not pay property taxes and insurance through a mortgage company’s escrow account. Therefore, there is no need to enter anything.</text>
  </threadedComment>
  <threadedComment ref="E22" dT="2025-07-01T21:18:42.45" personId="{C429D68F-57AE-4870-8946-6023BA27FFEE}" id="{39D36FC0-577E-489E-AA63-8848F80C7CF2}">
    <text>This is okay, as this homeowner pays an annual HOA fee in addition to the normal monthly fee to access the clubhouse.</text>
  </threadedComment>
  <threadedComment ref="E23" dT="2025-07-01T21:09:12.16" personId="{C429D68F-57AE-4870-8946-6023BA27FFEE}" id="{0A32BBDD-8E31-4222-BC08-926286445778}">
    <text xml:space="preserve">In this example, the homeowner pays property taxes, flood, &amp; home insurance out of pocket 1x per year, so the expense is added in the Annual column. </text>
  </threadedComment>
  <threadedComment ref="K25" dT="2025-07-01T21:16:10.76" personId="{C429D68F-57AE-4870-8946-6023BA27FFEE}" id="{F23D62DB-B23A-435F-A674-3371A3A27635}">
    <text>Do not enter multiple numbers in each column; only enter one expense per row; this will prevent double counting the same expense.</text>
  </threadedComment>
  <threadedComment ref="A27" dT="2025-07-01T21:06:34.56" personId="{C429D68F-57AE-4870-8946-6023BA27FFEE}" id="{1507323A-CD66-45F8-8CA6-65EC2BCDCA0C}">
    <text>Gas/Propane is not being used - feel free to edit or insert another row.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9591-B499-1D41-80CE-72CB093F127A}">
  <dimension ref="A1:K31"/>
  <sheetViews>
    <sheetView tabSelected="1" zoomScale="80" zoomScaleNormal="80" workbookViewId="0">
      <selection activeCell="H14" sqref="H14"/>
    </sheetView>
  </sheetViews>
  <sheetFormatPr defaultColWidth="11.5" defaultRowHeight="18.75" x14ac:dyDescent="0.3"/>
  <cols>
    <col min="1" max="1" width="27.75" style="30" customWidth="1"/>
    <col min="2" max="5" width="16.75" style="30" customWidth="1"/>
    <col min="6" max="6" width="5.25" style="30" customWidth="1"/>
    <col min="7" max="7" width="27.75" style="30" customWidth="1"/>
    <col min="8" max="11" width="16.875" style="30" customWidth="1"/>
    <col min="12" max="16384" width="11.5" style="30"/>
  </cols>
  <sheetData>
    <row r="1" spans="1:11" x14ac:dyDescent="0.3">
      <c r="A1" s="56" t="s">
        <v>59</v>
      </c>
      <c r="B1" s="56"/>
      <c r="C1" s="56"/>
      <c r="D1" s="56"/>
      <c r="E1" s="56"/>
      <c r="G1" s="57" t="s">
        <v>60</v>
      </c>
      <c r="H1" s="57"/>
      <c r="I1" s="57"/>
      <c r="J1" s="57"/>
      <c r="K1" s="57"/>
    </row>
    <row r="2" spans="1:11" x14ac:dyDescent="0.3">
      <c r="A2" s="30" t="s">
        <v>61</v>
      </c>
      <c r="G2" s="30" t="s">
        <v>62</v>
      </c>
    </row>
    <row r="3" spans="1:11" x14ac:dyDescent="0.3">
      <c r="A3" s="30" t="s">
        <v>63</v>
      </c>
      <c r="G3" s="30" t="s">
        <v>64</v>
      </c>
    </row>
    <row r="4" spans="1:11" x14ac:dyDescent="0.3">
      <c r="A4" s="30" t="s">
        <v>66</v>
      </c>
      <c r="G4" s="30" t="s">
        <v>69</v>
      </c>
    </row>
    <row r="5" spans="1:11" x14ac:dyDescent="0.3">
      <c r="A5" s="30" t="s">
        <v>67</v>
      </c>
    </row>
    <row r="6" spans="1:11" x14ac:dyDescent="0.3">
      <c r="A6" s="1" t="s">
        <v>68</v>
      </c>
    </row>
    <row r="7" spans="1:11" x14ac:dyDescent="0.3">
      <c r="A7" s="30" t="s">
        <v>70</v>
      </c>
    </row>
    <row r="8" spans="1:11" x14ac:dyDescent="0.3">
      <c r="A8" s="30" t="s">
        <v>73</v>
      </c>
    </row>
    <row r="9" spans="1:11" x14ac:dyDescent="0.3">
      <c r="A9" s="30" t="s">
        <v>71</v>
      </c>
    </row>
    <row r="17" spans="1:11" ht="21.75" thickBot="1" x14ac:dyDescent="0.4">
      <c r="A17" s="55" t="s">
        <v>7</v>
      </c>
      <c r="B17" s="55"/>
      <c r="C17" s="55"/>
      <c r="D17" s="55"/>
      <c r="E17" s="55"/>
      <c r="G17" s="55" t="s">
        <v>7</v>
      </c>
      <c r="H17" s="55"/>
      <c r="I17" s="55"/>
      <c r="J17" s="55"/>
      <c r="K17" s="55"/>
    </row>
    <row r="18" spans="1:11" x14ac:dyDescent="0.3">
      <c r="A18" s="31" t="s">
        <v>2</v>
      </c>
      <c r="B18" s="32" t="s">
        <v>3</v>
      </c>
      <c r="C18" s="32" t="s">
        <v>4</v>
      </c>
      <c r="D18" s="32" t="s">
        <v>5</v>
      </c>
      <c r="E18" s="33" t="s">
        <v>6</v>
      </c>
      <c r="G18" s="34" t="s">
        <v>2</v>
      </c>
      <c r="H18" s="35" t="s">
        <v>3</v>
      </c>
      <c r="I18" s="35" t="s">
        <v>4</v>
      </c>
      <c r="J18" s="35" t="s">
        <v>5</v>
      </c>
      <c r="K18" s="36" t="s">
        <v>6</v>
      </c>
    </row>
    <row r="19" spans="1:11" x14ac:dyDescent="0.3">
      <c r="A19" s="4" t="s">
        <v>0</v>
      </c>
      <c r="B19" s="9"/>
      <c r="C19" s="9"/>
      <c r="D19" s="9"/>
      <c r="E19" s="10"/>
      <c r="G19" s="4" t="s">
        <v>0</v>
      </c>
      <c r="H19" s="9"/>
      <c r="I19" s="9"/>
      <c r="J19" s="9"/>
      <c r="K19" s="10"/>
    </row>
    <row r="20" spans="1:11" x14ac:dyDescent="0.3">
      <c r="A20" s="4" t="s">
        <v>55</v>
      </c>
      <c r="B20" s="9">
        <v>3551</v>
      </c>
      <c r="C20" s="9"/>
      <c r="D20" s="9"/>
      <c r="E20" s="10"/>
      <c r="G20" s="4" t="s">
        <v>55</v>
      </c>
      <c r="H20" s="37">
        <f>SUM(3551,H23,H24,H25)</f>
        <v>4604.083333333333</v>
      </c>
      <c r="I20" s="9"/>
      <c r="J20" s="9"/>
      <c r="K20" s="10"/>
    </row>
    <row r="21" spans="1:11" x14ac:dyDescent="0.3">
      <c r="A21" s="4" t="s">
        <v>65</v>
      </c>
      <c r="B21" s="26"/>
      <c r="C21" s="26"/>
      <c r="D21" s="26"/>
      <c r="E21" s="27"/>
      <c r="G21" s="4" t="s">
        <v>65</v>
      </c>
      <c r="H21" s="26"/>
      <c r="I21" s="26"/>
      <c r="J21" s="26"/>
      <c r="K21" s="27"/>
    </row>
    <row r="22" spans="1:11" x14ac:dyDescent="0.3">
      <c r="A22" s="4" t="s">
        <v>43</v>
      </c>
      <c r="B22" s="9">
        <v>534</v>
      </c>
      <c r="C22" s="9"/>
      <c r="D22" s="9"/>
      <c r="E22" s="10">
        <v>1328</v>
      </c>
      <c r="G22" s="4" t="s">
        <v>43</v>
      </c>
      <c r="H22" s="9">
        <v>534</v>
      </c>
      <c r="I22" s="9"/>
      <c r="J22" s="9"/>
      <c r="K22" s="10"/>
    </row>
    <row r="23" spans="1:11" x14ac:dyDescent="0.3">
      <c r="A23" s="4" t="s">
        <v>8</v>
      </c>
      <c r="B23" s="9"/>
      <c r="C23" s="9"/>
      <c r="D23" s="9"/>
      <c r="E23" s="10">
        <v>2487</v>
      </c>
      <c r="G23" s="4" t="s">
        <v>8</v>
      </c>
      <c r="H23" s="37">
        <f>K23/12</f>
        <v>207.25</v>
      </c>
      <c r="I23" s="37">
        <f>K23/4</f>
        <v>621.75</v>
      </c>
      <c r="J23" s="37">
        <f>K23/2</f>
        <v>1243.5</v>
      </c>
      <c r="K23" s="10">
        <v>2487</v>
      </c>
    </row>
    <row r="24" spans="1:11" x14ac:dyDescent="0.3">
      <c r="A24" s="4" t="s">
        <v>32</v>
      </c>
      <c r="B24" s="9"/>
      <c r="C24" s="9"/>
      <c r="D24" s="9"/>
      <c r="E24" s="10">
        <v>1608</v>
      </c>
      <c r="G24" s="4" t="s">
        <v>32</v>
      </c>
      <c r="H24" s="37">
        <f>K24/12</f>
        <v>134</v>
      </c>
      <c r="I24" s="37">
        <f>K24/4</f>
        <v>402</v>
      </c>
      <c r="J24" s="37">
        <f t="shared" ref="J24:J25" si="0">K24/2</f>
        <v>804</v>
      </c>
      <c r="K24" s="10">
        <v>1608</v>
      </c>
    </row>
    <row r="25" spans="1:11" x14ac:dyDescent="0.3">
      <c r="A25" s="4" t="s">
        <v>33</v>
      </c>
      <c r="B25" s="9"/>
      <c r="C25" s="9"/>
      <c r="D25" s="9"/>
      <c r="E25" s="10">
        <v>8542</v>
      </c>
      <c r="G25" s="4" t="s">
        <v>33</v>
      </c>
      <c r="H25" s="37">
        <f>K25/12</f>
        <v>711.83333333333337</v>
      </c>
      <c r="I25" s="37">
        <f>K25/4</f>
        <v>2135.5</v>
      </c>
      <c r="J25" s="37">
        <f t="shared" si="0"/>
        <v>4271</v>
      </c>
      <c r="K25" s="10">
        <v>8542</v>
      </c>
    </row>
    <row r="26" spans="1:11" x14ac:dyDescent="0.3">
      <c r="A26" s="4" t="s">
        <v>9</v>
      </c>
      <c r="B26" s="9">
        <v>212</v>
      </c>
      <c r="C26" s="9"/>
      <c r="D26" s="9"/>
      <c r="E26" s="10"/>
      <c r="G26" s="4" t="s">
        <v>9</v>
      </c>
      <c r="H26" s="9">
        <v>212</v>
      </c>
      <c r="I26" s="9"/>
      <c r="J26" s="9"/>
      <c r="K26" s="10"/>
    </row>
    <row r="27" spans="1:11" x14ac:dyDescent="0.3">
      <c r="A27" s="15" t="s">
        <v>10</v>
      </c>
      <c r="B27" s="9"/>
      <c r="C27" s="9"/>
      <c r="D27" s="9"/>
      <c r="E27" s="10"/>
      <c r="G27" s="15" t="s">
        <v>10</v>
      </c>
      <c r="H27" s="9"/>
      <c r="I27" s="9"/>
      <c r="J27" s="9"/>
      <c r="K27" s="10"/>
    </row>
    <row r="28" spans="1:11" x14ac:dyDescent="0.3">
      <c r="A28" s="15" t="s">
        <v>11</v>
      </c>
      <c r="B28" s="9">
        <v>103</v>
      </c>
      <c r="C28" s="9"/>
      <c r="D28" s="9"/>
      <c r="E28" s="10"/>
      <c r="G28" s="15" t="s">
        <v>11</v>
      </c>
      <c r="H28" s="9">
        <v>103</v>
      </c>
      <c r="I28" s="9"/>
      <c r="J28" s="9"/>
      <c r="K28" s="10"/>
    </row>
    <row r="29" spans="1:11" x14ac:dyDescent="0.3">
      <c r="A29" s="4" t="s">
        <v>44</v>
      </c>
      <c r="B29" s="26">
        <v>61</v>
      </c>
      <c r="C29" s="26"/>
      <c r="D29" s="26"/>
      <c r="E29" s="27"/>
      <c r="G29" s="4" t="s">
        <v>44</v>
      </c>
      <c r="H29" s="26">
        <v>61</v>
      </c>
      <c r="I29" s="26"/>
      <c r="J29" s="26"/>
      <c r="K29" s="27"/>
    </row>
    <row r="30" spans="1:11" ht="19.5" thickBot="1" x14ac:dyDescent="0.35">
      <c r="A30" s="25" t="s">
        <v>30</v>
      </c>
      <c r="B30" s="11">
        <v>50</v>
      </c>
      <c r="C30" s="11"/>
      <c r="D30" s="11"/>
      <c r="E30" s="12"/>
      <c r="G30" s="25" t="s">
        <v>30</v>
      </c>
      <c r="H30" s="11">
        <v>50</v>
      </c>
      <c r="I30" s="11"/>
      <c r="J30" s="11"/>
      <c r="K30" s="12"/>
    </row>
    <row r="31" spans="1:11" x14ac:dyDescent="0.3">
      <c r="A31" s="3" t="s">
        <v>36</v>
      </c>
      <c r="B31" s="2">
        <f>SUM(B18:B30)</f>
        <v>4511</v>
      </c>
      <c r="C31" s="2">
        <f t="shared" ref="C31:E31" si="1">SUM(C18:C30)</f>
        <v>0</v>
      </c>
      <c r="D31" s="2">
        <f t="shared" si="1"/>
        <v>0</v>
      </c>
      <c r="E31" s="2">
        <f t="shared" si="1"/>
        <v>13965</v>
      </c>
      <c r="G31" s="3" t="s">
        <v>36</v>
      </c>
      <c r="H31" s="2">
        <f>SUM(H18:H30)</f>
        <v>6617.1666666666661</v>
      </c>
      <c r="I31" s="2">
        <f t="shared" ref="I31:K31" si="2">SUM(I18:I30)</f>
        <v>3159.25</v>
      </c>
      <c r="J31" s="2">
        <f t="shared" si="2"/>
        <v>6318.5</v>
      </c>
      <c r="K31" s="2">
        <f t="shared" si="2"/>
        <v>12637</v>
      </c>
    </row>
  </sheetData>
  <sheetProtection algorithmName="SHA-512" hashValue="8n3dyr8Y3qP/865bUGUROld1vTWcUxcKPAx7DU8kgZAQ18q5tSLYTKqAkFr7GxSQSKkfuM6F3FojA7X+byeBuw==" saltValue="H/6c09sMQvcTa2pmXiYfdA==" spinCount="100000" sheet="1" objects="1" scenarios="1"/>
  <mergeCells count="4">
    <mergeCell ref="A1:E1"/>
    <mergeCell ref="G1:K1"/>
    <mergeCell ref="A17:E17"/>
    <mergeCell ref="G17:K1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8CFC-CD2C-3342-A8E5-3BE5E7DE41A8}">
  <dimension ref="A1:K56"/>
  <sheetViews>
    <sheetView zoomScale="80" zoomScaleNormal="80" workbookViewId="0">
      <selection activeCell="H11" sqref="H11"/>
    </sheetView>
  </sheetViews>
  <sheetFormatPr defaultColWidth="10.75" defaultRowHeight="18.75" x14ac:dyDescent="0.3"/>
  <cols>
    <col min="1" max="1" width="27.75" style="1" customWidth="1"/>
    <col min="2" max="5" width="16.875" style="1" customWidth="1"/>
    <col min="6" max="6" width="5.75" style="1" customWidth="1"/>
    <col min="7" max="7" width="27.625" style="1" customWidth="1"/>
    <col min="8" max="11" width="16.75" style="1" customWidth="1"/>
    <col min="12" max="12" width="15.75" style="1" customWidth="1"/>
    <col min="13" max="16384" width="10.75" style="1"/>
  </cols>
  <sheetData>
    <row r="1" spans="1:11" ht="21.75" thickBot="1" x14ac:dyDescent="0.4">
      <c r="A1" s="55" t="s">
        <v>7</v>
      </c>
      <c r="B1" s="55"/>
      <c r="C1" s="55"/>
      <c r="D1" s="55"/>
      <c r="E1" s="55"/>
      <c r="G1" s="55" t="s">
        <v>14</v>
      </c>
      <c r="H1" s="55"/>
      <c r="I1" s="55"/>
      <c r="J1" s="55"/>
      <c r="K1" s="55"/>
    </row>
    <row r="2" spans="1:11" x14ac:dyDescent="0.3">
      <c r="A2" s="6" t="s">
        <v>2</v>
      </c>
      <c r="B2" s="7" t="s">
        <v>3</v>
      </c>
      <c r="C2" s="7" t="s">
        <v>4</v>
      </c>
      <c r="D2" s="7" t="s">
        <v>5</v>
      </c>
      <c r="E2" s="8" t="s">
        <v>6</v>
      </c>
      <c r="G2" s="6" t="s">
        <v>2</v>
      </c>
      <c r="H2" s="7" t="s">
        <v>3</v>
      </c>
      <c r="I2" s="7" t="s">
        <v>4</v>
      </c>
      <c r="J2" s="7" t="s">
        <v>5</v>
      </c>
      <c r="K2" s="8" t="s">
        <v>6</v>
      </c>
    </row>
    <row r="3" spans="1:11" x14ac:dyDescent="0.3">
      <c r="A3" s="4" t="s">
        <v>0</v>
      </c>
      <c r="B3" s="9"/>
      <c r="C3" s="9"/>
      <c r="D3" s="9"/>
      <c r="E3" s="10"/>
      <c r="G3" s="13" t="s">
        <v>25</v>
      </c>
      <c r="H3" s="9"/>
      <c r="I3" s="9"/>
      <c r="J3" s="9"/>
      <c r="K3" s="10"/>
    </row>
    <row r="4" spans="1:11" x14ac:dyDescent="0.3">
      <c r="A4" s="4" t="s">
        <v>55</v>
      </c>
      <c r="B4" s="9">
        <v>3251.18</v>
      </c>
      <c r="C4" s="9"/>
      <c r="D4" s="9"/>
      <c r="E4" s="10"/>
      <c r="G4" s="13" t="s">
        <v>28</v>
      </c>
      <c r="H4" s="9">
        <v>450</v>
      </c>
      <c r="I4" s="9"/>
      <c r="J4" s="9"/>
      <c r="K4" s="10"/>
    </row>
    <row r="5" spans="1:11" x14ac:dyDescent="0.3">
      <c r="A5" s="4" t="s">
        <v>65</v>
      </c>
      <c r="B5" s="26">
        <v>728.52</v>
      </c>
      <c r="C5" s="26"/>
      <c r="D5" s="26"/>
      <c r="E5" s="27"/>
      <c r="G5" s="13" t="s">
        <v>1</v>
      </c>
      <c r="H5" s="9">
        <v>600</v>
      </c>
      <c r="I5" s="9"/>
      <c r="J5" s="9"/>
      <c r="K5" s="10"/>
    </row>
    <row r="6" spans="1:11" x14ac:dyDescent="0.3">
      <c r="A6" s="4" t="s">
        <v>43</v>
      </c>
      <c r="B6" s="9"/>
      <c r="C6" s="9"/>
      <c r="D6" s="9"/>
      <c r="E6" s="10"/>
      <c r="G6" s="13" t="s">
        <v>29</v>
      </c>
      <c r="H6" s="9">
        <v>112</v>
      </c>
      <c r="I6" s="9"/>
      <c r="J6" s="9"/>
      <c r="K6" s="10"/>
    </row>
    <row r="7" spans="1:11" x14ac:dyDescent="0.3">
      <c r="A7" s="4" t="s">
        <v>8</v>
      </c>
      <c r="B7" s="9"/>
      <c r="C7" s="9"/>
      <c r="D7" s="9"/>
      <c r="E7" s="10"/>
      <c r="G7" s="13" t="s">
        <v>31</v>
      </c>
      <c r="H7" s="9"/>
      <c r="I7" s="9"/>
      <c r="J7" s="9"/>
      <c r="K7" s="10"/>
    </row>
    <row r="8" spans="1:11" x14ac:dyDescent="0.3">
      <c r="A8" s="4" t="s">
        <v>32</v>
      </c>
      <c r="B8" s="9"/>
      <c r="C8" s="9"/>
      <c r="D8" s="9"/>
      <c r="E8" s="10"/>
      <c r="G8" s="13" t="s">
        <v>39</v>
      </c>
      <c r="H8" s="9">
        <v>49</v>
      </c>
      <c r="I8" s="9"/>
      <c r="J8" s="9"/>
      <c r="K8" s="10"/>
    </row>
    <row r="9" spans="1:11" x14ac:dyDescent="0.3">
      <c r="A9" s="4" t="s">
        <v>33</v>
      </c>
      <c r="B9" s="9"/>
      <c r="C9" s="9"/>
      <c r="D9" s="9"/>
      <c r="E9" s="10"/>
      <c r="G9" s="13" t="s">
        <v>46</v>
      </c>
      <c r="H9" s="9"/>
      <c r="I9" s="9"/>
      <c r="J9" s="9"/>
      <c r="K9" s="10"/>
    </row>
    <row r="10" spans="1:11" x14ac:dyDescent="0.3">
      <c r="A10" s="4" t="s">
        <v>9</v>
      </c>
      <c r="B10" s="9">
        <v>301</v>
      </c>
      <c r="C10" s="9"/>
      <c r="D10" s="9"/>
      <c r="E10" s="10"/>
      <c r="G10" s="13" t="s">
        <v>53</v>
      </c>
      <c r="H10" s="9"/>
      <c r="I10" s="9"/>
      <c r="J10" s="9"/>
      <c r="K10" s="10"/>
    </row>
    <row r="11" spans="1:11" x14ac:dyDescent="0.3">
      <c r="A11" s="15" t="s">
        <v>10</v>
      </c>
      <c r="B11" s="9"/>
      <c r="C11" s="9"/>
      <c r="D11" s="9"/>
      <c r="E11" s="10"/>
      <c r="G11" s="13" t="s">
        <v>54</v>
      </c>
      <c r="H11" s="9"/>
      <c r="I11" s="9"/>
      <c r="J11" s="9"/>
      <c r="K11" s="10"/>
    </row>
    <row r="12" spans="1:11" x14ac:dyDescent="0.3">
      <c r="A12" s="15" t="s">
        <v>11</v>
      </c>
      <c r="B12" s="9">
        <v>132</v>
      </c>
      <c r="C12" s="9"/>
      <c r="D12" s="9"/>
      <c r="E12" s="10"/>
      <c r="G12" s="28" t="s">
        <v>56</v>
      </c>
      <c r="H12" s="26"/>
      <c r="I12" s="26">
        <v>180</v>
      </c>
      <c r="J12" s="26"/>
      <c r="K12" s="27"/>
    </row>
    <row r="13" spans="1:11" x14ac:dyDescent="0.3">
      <c r="A13" s="4" t="s">
        <v>44</v>
      </c>
      <c r="B13" s="26">
        <v>200</v>
      </c>
      <c r="C13" s="26"/>
      <c r="D13" s="26"/>
      <c r="E13" s="27"/>
      <c r="G13" s="28"/>
      <c r="H13" s="26"/>
      <c r="I13" s="26"/>
      <c r="J13" s="26"/>
      <c r="K13" s="27"/>
    </row>
    <row r="14" spans="1:11" ht="19.5" thickBot="1" x14ac:dyDescent="0.35">
      <c r="A14" s="25" t="s">
        <v>30</v>
      </c>
      <c r="B14" s="11">
        <v>50</v>
      </c>
      <c r="C14" s="11"/>
      <c r="D14" s="11"/>
      <c r="E14" s="12"/>
      <c r="G14" s="14"/>
      <c r="H14" s="11"/>
      <c r="I14" s="11"/>
      <c r="J14" s="11"/>
      <c r="K14" s="12"/>
    </row>
    <row r="15" spans="1:11" x14ac:dyDescent="0.3">
      <c r="A15" s="3" t="s">
        <v>36</v>
      </c>
      <c r="B15" s="2">
        <f>SUM(B2:B14)</f>
        <v>4662.7</v>
      </c>
      <c r="C15" s="2">
        <f>SUM(C2:C14)</f>
        <v>0</v>
      </c>
      <c r="D15" s="2">
        <f>SUM(D2:D14)</f>
        <v>0</v>
      </c>
      <c r="E15" s="2">
        <f>SUM(E2:E14)</f>
        <v>0</v>
      </c>
      <c r="G15" s="3" t="s">
        <v>36</v>
      </c>
      <c r="H15" s="2">
        <f>SUM(H2:H14)</f>
        <v>1211</v>
      </c>
      <c r="I15" s="2">
        <f t="shared" ref="I15" si="0">SUM(I2:I14)</f>
        <v>180</v>
      </c>
      <c r="J15" s="2">
        <f t="shared" ref="J15" si="1">SUM(J2:J14)</f>
        <v>0</v>
      </c>
      <c r="K15" s="2">
        <f t="shared" ref="K15" si="2">SUM(K2:K14)</f>
        <v>0</v>
      </c>
    </row>
    <row r="17" spans="1:11" ht="21.75" thickBot="1" x14ac:dyDescent="0.4">
      <c r="A17" s="55" t="s">
        <v>17</v>
      </c>
      <c r="B17" s="55"/>
      <c r="C17" s="55"/>
      <c r="D17" s="55"/>
      <c r="E17" s="55"/>
      <c r="G17" s="55" t="s">
        <v>47</v>
      </c>
      <c r="H17" s="55"/>
      <c r="I17" s="55"/>
      <c r="J17" s="55"/>
      <c r="K17" s="55"/>
    </row>
    <row r="18" spans="1:11" x14ac:dyDescent="0.3">
      <c r="A18" s="6" t="s">
        <v>2</v>
      </c>
      <c r="B18" s="7" t="s">
        <v>3</v>
      </c>
      <c r="C18" s="7" t="s">
        <v>4</v>
      </c>
      <c r="D18" s="7" t="s">
        <v>5</v>
      </c>
      <c r="E18" s="8" t="s">
        <v>6</v>
      </c>
      <c r="G18" s="6" t="s">
        <v>2</v>
      </c>
      <c r="H18" s="7" t="s">
        <v>3</v>
      </c>
      <c r="I18" s="7" t="s">
        <v>4</v>
      </c>
      <c r="J18" s="7" t="s">
        <v>5</v>
      </c>
      <c r="K18" s="8" t="s">
        <v>6</v>
      </c>
    </row>
    <row r="19" spans="1:11" x14ac:dyDescent="0.3">
      <c r="A19" s="4" t="s">
        <v>15</v>
      </c>
      <c r="B19" s="9">
        <v>627.58000000000004</v>
      </c>
      <c r="C19" s="9"/>
      <c r="D19" s="9"/>
      <c r="E19" s="10"/>
      <c r="G19" s="4" t="s">
        <v>26</v>
      </c>
      <c r="H19" s="9">
        <v>1000</v>
      </c>
      <c r="I19" s="9"/>
      <c r="J19" s="9"/>
      <c r="K19" s="10"/>
    </row>
    <row r="20" spans="1:11" x14ac:dyDescent="0.3">
      <c r="A20" s="4" t="s">
        <v>16</v>
      </c>
      <c r="B20" s="9">
        <v>321</v>
      </c>
      <c r="C20" s="9"/>
      <c r="D20" s="9"/>
      <c r="E20" s="10"/>
      <c r="G20" s="4" t="s">
        <v>27</v>
      </c>
      <c r="H20" s="9"/>
      <c r="I20" s="9"/>
      <c r="J20" s="9"/>
      <c r="K20" s="10"/>
    </row>
    <row r="21" spans="1:11" x14ac:dyDescent="0.3">
      <c r="A21" s="4" t="s">
        <v>18</v>
      </c>
      <c r="B21" s="9">
        <v>300</v>
      </c>
      <c r="C21" s="9"/>
      <c r="D21" s="9"/>
      <c r="E21" s="10"/>
      <c r="G21" s="4" t="s">
        <v>48</v>
      </c>
      <c r="H21" s="9">
        <v>222</v>
      </c>
      <c r="I21" s="9"/>
      <c r="J21" s="9"/>
      <c r="K21" s="10"/>
    </row>
    <row r="22" spans="1:11" x14ac:dyDescent="0.3">
      <c r="A22" s="4" t="s">
        <v>19</v>
      </c>
      <c r="B22" s="9"/>
      <c r="C22" s="9"/>
      <c r="D22" s="9"/>
      <c r="E22" s="10"/>
      <c r="G22" s="4" t="s">
        <v>49</v>
      </c>
      <c r="H22" s="9"/>
      <c r="I22" s="9"/>
      <c r="J22" s="9"/>
      <c r="K22" s="10"/>
    </row>
    <row r="23" spans="1:11" x14ac:dyDescent="0.3">
      <c r="A23" s="4" t="s">
        <v>34</v>
      </c>
      <c r="B23" s="9"/>
      <c r="C23" s="9">
        <v>25</v>
      </c>
      <c r="D23" s="9">
        <v>89</v>
      </c>
      <c r="E23" s="10"/>
      <c r="G23" s="4" t="s">
        <v>51</v>
      </c>
      <c r="H23" s="9"/>
      <c r="I23" s="9"/>
      <c r="J23" s="9"/>
      <c r="K23" s="10"/>
    </row>
    <row r="24" spans="1:11" x14ac:dyDescent="0.3">
      <c r="A24" s="4"/>
      <c r="B24" s="9"/>
      <c r="C24" s="9"/>
      <c r="D24" s="9"/>
      <c r="E24" s="10"/>
      <c r="G24" s="4" t="s">
        <v>50</v>
      </c>
      <c r="H24" s="9"/>
      <c r="I24" s="9"/>
      <c r="J24" s="9"/>
      <c r="K24" s="10"/>
    </row>
    <row r="25" spans="1:11" x14ac:dyDescent="0.3">
      <c r="A25" s="4"/>
      <c r="B25" s="9"/>
      <c r="C25" s="9"/>
      <c r="D25" s="9"/>
      <c r="E25" s="10"/>
      <c r="G25" s="4"/>
      <c r="H25" s="9"/>
      <c r="I25" s="9"/>
      <c r="J25" s="9"/>
      <c r="K25" s="10"/>
    </row>
    <row r="26" spans="1:11" x14ac:dyDescent="0.3">
      <c r="A26" s="4"/>
      <c r="B26" s="9"/>
      <c r="C26" s="9"/>
      <c r="D26" s="9"/>
      <c r="E26" s="10"/>
      <c r="G26" s="4"/>
      <c r="H26" s="9"/>
      <c r="I26" s="9"/>
      <c r="J26" s="9"/>
      <c r="K26" s="10"/>
    </row>
    <row r="27" spans="1:11" x14ac:dyDescent="0.3">
      <c r="A27" s="4"/>
      <c r="B27" s="9"/>
      <c r="C27" s="9"/>
      <c r="D27" s="9"/>
      <c r="E27" s="10"/>
      <c r="G27" s="4"/>
      <c r="H27" s="9"/>
      <c r="I27" s="9"/>
      <c r="J27" s="9"/>
      <c r="K27" s="10"/>
    </row>
    <row r="28" spans="1:11" x14ac:dyDescent="0.3">
      <c r="A28" s="4"/>
      <c r="B28" s="9"/>
      <c r="C28" s="9"/>
      <c r="D28" s="9"/>
      <c r="E28" s="10"/>
      <c r="G28" s="4"/>
      <c r="H28" s="9"/>
      <c r="I28" s="9"/>
      <c r="J28" s="9"/>
      <c r="K28" s="10"/>
    </row>
    <row r="29" spans="1:11" ht="19.5" thickBot="1" x14ac:dyDescent="0.35">
      <c r="A29" s="5"/>
      <c r="B29" s="11"/>
      <c r="C29" s="11"/>
      <c r="D29" s="11"/>
      <c r="E29" s="12"/>
      <c r="G29" s="5"/>
      <c r="H29" s="11"/>
      <c r="I29" s="11"/>
      <c r="J29" s="11"/>
      <c r="K29" s="12"/>
    </row>
    <row r="30" spans="1:11" x14ac:dyDescent="0.3">
      <c r="A30" s="3" t="s">
        <v>36</v>
      </c>
      <c r="B30" s="2">
        <f>SUM(B19:B29)</f>
        <v>1248.58</v>
      </c>
      <c r="C30" s="2">
        <f t="shared" ref="C30:E30" si="3">SUM(C19:C29)</f>
        <v>25</v>
      </c>
      <c r="D30" s="2">
        <f t="shared" si="3"/>
        <v>89</v>
      </c>
      <c r="E30" s="2">
        <f t="shared" si="3"/>
        <v>0</v>
      </c>
      <c r="G30" s="3" t="s">
        <v>36</v>
      </c>
      <c r="H30" s="2">
        <f>SUM(H19:H29)</f>
        <v>1222</v>
      </c>
      <c r="I30" s="2">
        <f t="shared" ref="I30" si="4">SUM(I19:I29)</f>
        <v>0</v>
      </c>
      <c r="J30" s="2">
        <f t="shared" ref="J30" si="5">SUM(J19:J29)</f>
        <v>0</v>
      </c>
      <c r="K30" s="2">
        <f t="shared" ref="K30" si="6">SUM(K19:K29)</f>
        <v>0</v>
      </c>
    </row>
    <row r="32" spans="1:11" ht="21.75" thickBot="1" x14ac:dyDescent="0.4">
      <c r="A32" s="55" t="s">
        <v>12</v>
      </c>
      <c r="B32" s="55"/>
      <c r="C32" s="55"/>
      <c r="D32" s="55"/>
      <c r="E32" s="55"/>
      <c r="G32" s="55" t="s">
        <v>13</v>
      </c>
      <c r="H32" s="55"/>
      <c r="I32" s="55"/>
      <c r="J32" s="55"/>
      <c r="K32" s="55"/>
    </row>
    <row r="33" spans="1:11" x14ac:dyDescent="0.3">
      <c r="A33" s="6" t="s">
        <v>2</v>
      </c>
      <c r="B33" s="7" t="s">
        <v>3</v>
      </c>
      <c r="C33" s="7" t="s">
        <v>4</v>
      </c>
      <c r="D33" s="7" t="s">
        <v>5</v>
      </c>
      <c r="E33" s="8" t="s">
        <v>6</v>
      </c>
      <c r="G33" s="6" t="s">
        <v>2</v>
      </c>
      <c r="H33" s="7" t="s">
        <v>3</v>
      </c>
      <c r="I33" s="7" t="s">
        <v>4</v>
      </c>
      <c r="J33" s="7" t="s">
        <v>5</v>
      </c>
      <c r="K33" s="8" t="s">
        <v>6</v>
      </c>
    </row>
    <row r="34" spans="1:11" x14ac:dyDescent="0.3">
      <c r="A34" s="4" t="s">
        <v>20</v>
      </c>
      <c r="B34" s="9"/>
      <c r="C34" s="9"/>
      <c r="D34" s="9"/>
      <c r="E34" s="10"/>
      <c r="G34" s="4" t="s">
        <v>24</v>
      </c>
      <c r="H34" s="9"/>
      <c r="I34" s="9"/>
      <c r="J34" s="9"/>
      <c r="K34" s="10">
        <v>15000</v>
      </c>
    </row>
    <row r="35" spans="1:11" x14ac:dyDescent="0.3">
      <c r="A35" s="4" t="s">
        <v>21</v>
      </c>
      <c r="B35" s="9"/>
      <c r="C35" s="9"/>
      <c r="D35" s="9"/>
      <c r="E35" s="10"/>
      <c r="G35" s="4" t="s">
        <v>23</v>
      </c>
      <c r="H35" s="9"/>
      <c r="I35" s="9"/>
      <c r="J35" s="9"/>
      <c r="K35" s="10"/>
    </row>
    <row r="36" spans="1:11" x14ac:dyDescent="0.3">
      <c r="A36" s="4" t="s">
        <v>41</v>
      </c>
      <c r="B36" s="9"/>
      <c r="C36" s="9"/>
      <c r="D36" s="9"/>
      <c r="E36" s="10"/>
      <c r="G36" s="4" t="s">
        <v>22</v>
      </c>
      <c r="H36" s="9"/>
      <c r="I36" s="9"/>
      <c r="J36" s="9"/>
      <c r="K36" s="10"/>
    </row>
    <row r="37" spans="1:11" x14ac:dyDescent="0.3">
      <c r="A37" s="4" t="s">
        <v>40</v>
      </c>
      <c r="B37" s="9"/>
      <c r="C37" s="9"/>
      <c r="D37" s="9"/>
      <c r="E37" s="10"/>
      <c r="G37" s="4" t="s">
        <v>35</v>
      </c>
      <c r="H37" s="9"/>
      <c r="I37" s="9"/>
      <c r="J37" s="9"/>
      <c r="K37" s="10"/>
    </row>
    <row r="38" spans="1:11" x14ac:dyDescent="0.3">
      <c r="A38" s="4" t="s">
        <v>42</v>
      </c>
      <c r="B38" s="9"/>
      <c r="C38" s="9"/>
      <c r="D38" s="9"/>
      <c r="E38" s="10"/>
      <c r="G38" s="4" t="s">
        <v>45</v>
      </c>
      <c r="H38" s="9"/>
      <c r="I38" s="9"/>
      <c r="J38" s="9"/>
      <c r="K38" s="10"/>
    </row>
    <row r="39" spans="1:11" x14ac:dyDescent="0.3">
      <c r="A39" s="4" t="s">
        <v>52</v>
      </c>
      <c r="B39" s="9"/>
      <c r="C39" s="9"/>
      <c r="D39" s="9"/>
      <c r="E39" s="10"/>
      <c r="G39" s="4"/>
      <c r="H39" s="9"/>
      <c r="I39" s="9"/>
      <c r="J39" s="9"/>
      <c r="K39" s="10"/>
    </row>
    <row r="40" spans="1:11" x14ac:dyDescent="0.3">
      <c r="A40" s="4"/>
      <c r="B40" s="9"/>
      <c r="C40" s="9"/>
      <c r="D40" s="9"/>
      <c r="E40" s="10"/>
      <c r="G40" s="4"/>
      <c r="H40" s="9"/>
      <c r="I40" s="9"/>
      <c r="J40" s="9"/>
      <c r="K40" s="10"/>
    </row>
    <row r="41" spans="1:11" ht="19.5" thickBot="1" x14ac:dyDescent="0.35">
      <c r="A41" s="5"/>
      <c r="B41" s="11"/>
      <c r="C41" s="11"/>
      <c r="D41" s="11"/>
      <c r="E41" s="12"/>
      <c r="G41" s="5"/>
      <c r="H41" s="11"/>
      <c r="I41" s="11"/>
      <c r="J41" s="11"/>
      <c r="K41" s="12"/>
    </row>
    <row r="42" spans="1:11" x14ac:dyDescent="0.3">
      <c r="A42" s="3" t="s">
        <v>36</v>
      </c>
      <c r="B42" s="2">
        <f>SUM(B34:B41)</f>
        <v>0</v>
      </c>
      <c r="C42" s="2">
        <f t="shared" ref="C42:E42" si="7">SUM(C34:C41)</f>
        <v>0</v>
      </c>
      <c r="D42" s="2">
        <f t="shared" si="7"/>
        <v>0</v>
      </c>
      <c r="E42" s="2">
        <f t="shared" si="7"/>
        <v>0</v>
      </c>
      <c r="G42" s="3" t="s">
        <v>36</v>
      </c>
      <c r="H42" s="2">
        <f>SUM(H34:H41)</f>
        <v>0</v>
      </c>
      <c r="I42" s="2">
        <f t="shared" ref="I42:K42" si="8">SUM(I34:I41)</f>
        <v>0</v>
      </c>
      <c r="J42" s="2">
        <f t="shared" si="8"/>
        <v>0</v>
      </c>
      <c r="K42" s="2">
        <f t="shared" si="8"/>
        <v>15000</v>
      </c>
    </row>
    <row r="45" spans="1:11" ht="19.5" thickBot="1" x14ac:dyDescent="0.35"/>
    <row r="46" spans="1:11" ht="19.5" thickBot="1" x14ac:dyDescent="0.35">
      <c r="A46" s="51" t="s">
        <v>72</v>
      </c>
      <c r="B46" s="52"/>
      <c r="C46" s="52"/>
      <c r="D46" s="52"/>
      <c r="E46" s="53"/>
      <c r="G46" s="21" t="s">
        <v>38</v>
      </c>
      <c r="H46" s="22" t="s">
        <v>3</v>
      </c>
      <c r="I46" s="23" t="s">
        <v>4</v>
      </c>
      <c r="J46" s="23" t="s">
        <v>5</v>
      </c>
      <c r="K46" s="24" t="s">
        <v>6</v>
      </c>
    </row>
    <row r="47" spans="1:11" ht="19.5" thickBot="1" x14ac:dyDescent="0.35">
      <c r="A47" s="54"/>
      <c r="B47" s="54"/>
      <c r="C47" s="54"/>
      <c r="D47" s="54"/>
      <c r="E47" s="54"/>
      <c r="G47" s="17" t="s">
        <v>58</v>
      </c>
      <c r="H47" s="18">
        <f>SUM(B15,B30,B42,H15,H30,H42)</f>
        <v>8344.2799999999988</v>
      </c>
      <c r="I47" s="19">
        <f>SUM(C15,C30,C42,I15,I30,I42)</f>
        <v>205</v>
      </c>
      <c r="J47" s="19">
        <f>SUM(D15,D30,D42,J15,J30,J42)</f>
        <v>89</v>
      </c>
      <c r="K47" s="20">
        <f>SUM(E15,E30,E42,K15,K30,K42)</f>
        <v>15000</v>
      </c>
    </row>
    <row r="48" spans="1:11" ht="19.5" thickBot="1" x14ac:dyDescent="0.35">
      <c r="A48" s="50"/>
      <c r="B48" s="50"/>
      <c r="C48" s="50"/>
      <c r="D48" s="50"/>
      <c r="E48" s="50"/>
    </row>
    <row r="49" spans="1:8" ht="19.5" thickBot="1" x14ac:dyDescent="0.35">
      <c r="A49" s="50"/>
      <c r="B49" s="50"/>
      <c r="C49" s="50"/>
      <c r="D49" s="50"/>
      <c r="E49" s="50"/>
      <c r="G49" s="16" t="s">
        <v>37</v>
      </c>
      <c r="H49" s="38">
        <f>SUM(H47*12,I47*4,J47*2,K47)</f>
        <v>116129.35999999999</v>
      </c>
    </row>
    <row r="50" spans="1:8" ht="19.5" thickBot="1" x14ac:dyDescent="0.35">
      <c r="A50" s="50"/>
      <c r="B50" s="50"/>
      <c r="C50" s="50"/>
      <c r="D50" s="50"/>
      <c r="E50" s="50"/>
    </row>
    <row r="51" spans="1:8" ht="19.5" thickBot="1" x14ac:dyDescent="0.35">
      <c r="A51" s="50"/>
      <c r="B51" s="50"/>
      <c r="C51" s="50"/>
      <c r="D51" s="50"/>
      <c r="E51" s="50"/>
      <c r="G51" s="16" t="s">
        <v>57</v>
      </c>
      <c r="H51" s="39">
        <f>H49/12</f>
        <v>9677.4466666666649</v>
      </c>
    </row>
    <row r="52" spans="1:8" x14ac:dyDescent="0.3">
      <c r="A52" s="50"/>
      <c r="B52" s="50"/>
      <c r="C52" s="50"/>
      <c r="D52" s="50"/>
      <c r="E52" s="50"/>
    </row>
    <row r="53" spans="1:8" x14ac:dyDescent="0.3">
      <c r="A53" s="50"/>
      <c r="B53" s="50"/>
      <c r="C53" s="50"/>
      <c r="D53" s="50"/>
      <c r="E53" s="50"/>
    </row>
    <row r="54" spans="1:8" x14ac:dyDescent="0.3">
      <c r="A54" s="50"/>
      <c r="B54" s="50"/>
      <c r="C54" s="50"/>
      <c r="D54" s="50"/>
      <c r="E54" s="50"/>
    </row>
    <row r="55" spans="1:8" x14ac:dyDescent="0.3">
      <c r="A55" s="50"/>
      <c r="B55" s="50"/>
      <c r="C55" s="50"/>
      <c r="D55" s="50"/>
      <c r="E55" s="50"/>
    </row>
    <row r="56" spans="1:8" x14ac:dyDescent="0.3">
      <c r="A56" s="50"/>
      <c r="B56" s="50"/>
      <c r="C56" s="50"/>
      <c r="D56" s="50"/>
      <c r="E56" s="50"/>
    </row>
  </sheetData>
  <mergeCells count="17">
    <mergeCell ref="A1:E1"/>
    <mergeCell ref="G1:K1"/>
    <mergeCell ref="A17:E17"/>
    <mergeCell ref="G17:K17"/>
    <mergeCell ref="A32:E32"/>
    <mergeCell ref="G32:K32"/>
    <mergeCell ref="A46:E46"/>
    <mergeCell ref="A47:E47"/>
    <mergeCell ref="A48:E48"/>
    <mergeCell ref="A49:E49"/>
    <mergeCell ref="A50:E50"/>
    <mergeCell ref="A56:E56"/>
    <mergeCell ref="A51:E51"/>
    <mergeCell ref="A52:E52"/>
    <mergeCell ref="A53:E53"/>
    <mergeCell ref="A54:E54"/>
    <mergeCell ref="A55:E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FE28-E6D4-4F2E-87B6-4485A7D14CF1}">
  <dimension ref="A1:B16"/>
  <sheetViews>
    <sheetView workbookViewId="0">
      <pane ySplit="1" topLeftCell="A2" activePane="bottomLeft" state="frozen"/>
      <selection pane="bottomLeft" activeCell="A20" sqref="A20"/>
    </sheetView>
  </sheetViews>
  <sheetFormatPr defaultColWidth="8.875" defaultRowHeight="16.5" x14ac:dyDescent="0.3"/>
  <cols>
    <col min="1" max="1" width="32.875" style="29" bestFit="1" customWidth="1"/>
    <col min="2" max="5" width="15.75" style="29" customWidth="1"/>
    <col min="6" max="6" width="30.5" style="29" bestFit="1" customWidth="1"/>
    <col min="7" max="8" width="15.75" style="29" customWidth="1"/>
    <col min="9" max="16384" width="8.875" style="29"/>
  </cols>
  <sheetData>
    <row r="1" spans="1:2" ht="18" thickBot="1" x14ac:dyDescent="0.35">
      <c r="A1" s="58" t="s">
        <v>74</v>
      </c>
      <c r="B1" s="59"/>
    </row>
    <row r="2" spans="1:2" ht="18" thickBot="1" x14ac:dyDescent="0.35">
      <c r="A2" s="40" t="s">
        <v>75</v>
      </c>
      <c r="B2" s="41">
        <f>ROUND(Budget!H51,0)</f>
        <v>9677</v>
      </c>
    </row>
    <row r="3" spans="1:2" ht="18" thickTop="1" x14ac:dyDescent="0.3">
      <c r="A3" s="42" t="s">
        <v>76</v>
      </c>
      <c r="B3" s="43">
        <f>B2*3</f>
        <v>29031</v>
      </c>
    </row>
    <row r="4" spans="1:2" ht="17.25" x14ac:dyDescent="0.3">
      <c r="A4" s="44" t="s">
        <v>77</v>
      </c>
      <c r="B4" s="45">
        <f>B2*6</f>
        <v>58062</v>
      </c>
    </row>
    <row r="5" spans="1:2" ht="17.25" x14ac:dyDescent="0.3">
      <c r="A5" s="46" t="s">
        <v>78</v>
      </c>
      <c r="B5" s="47">
        <f>B2*9</f>
        <v>87093</v>
      </c>
    </row>
    <row r="6" spans="1:2" ht="18" thickBot="1" x14ac:dyDescent="0.35">
      <c r="A6" s="48" t="s">
        <v>79</v>
      </c>
      <c r="B6" s="49">
        <f>B2*12</f>
        <v>116124</v>
      </c>
    </row>
    <row r="8" spans="1:2" x14ac:dyDescent="0.3">
      <c r="A8" s="29" t="s">
        <v>81</v>
      </c>
      <c r="B8" s="64">
        <f>B9-B4</f>
        <v>-23062</v>
      </c>
    </row>
    <row r="9" spans="1:2" x14ac:dyDescent="0.3">
      <c r="A9" s="29" t="s">
        <v>80</v>
      </c>
      <c r="B9" s="60">
        <v>35000</v>
      </c>
    </row>
    <row r="10" spans="1:2" ht="17.25" thickBot="1" x14ac:dyDescent="0.35">
      <c r="B10" s="62"/>
    </row>
    <row r="11" spans="1:2" ht="18" thickBot="1" x14ac:dyDescent="0.35">
      <c r="A11" s="58" t="s">
        <v>83</v>
      </c>
      <c r="B11" s="59"/>
    </row>
    <row r="12" spans="1:2" x14ac:dyDescent="0.3">
      <c r="A12" s="29" t="s">
        <v>84</v>
      </c>
      <c r="B12" s="60">
        <v>652</v>
      </c>
    </row>
    <row r="13" spans="1:2" ht="17.25" thickBot="1" x14ac:dyDescent="0.35">
      <c r="A13" s="29" t="s">
        <v>85</v>
      </c>
      <c r="B13" s="61">
        <f>ROUNDUP((B4-B9)/B12,0)</f>
        <v>36</v>
      </c>
    </row>
    <row r="14" spans="1:2" s="63" customFormat="1" ht="18" thickBot="1" x14ac:dyDescent="0.35">
      <c r="A14" s="58" t="s">
        <v>82</v>
      </c>
      <c r="B14" s="59"/>
    </row>
    <row r="15" spans="1:2" x14ac:dyDescent="0.3">
      <c r="A15" s="29" t="s">
        <v>84</v>
      </c>
      <c r="B15" s="60">
        <v>1870</v>
      </c>
    </row>
    <row r="16" spans="1:2" x14ac:dyDescent="0.3">
      <c r="A16" s="29" t="s">
        <v>85</v>
      </c>
      <c r="B16" s="61">
        <f>ROUNDUP((B4-B9)/B15,0)</f>
        <v>13</v>
      </c>
    </row>
  </sheetData>
  <mergeCells count="3">
    <mergeCell ref="A14:B14"/>
    <mergeCell ref="A11:B11"/>
    <mergeCell ref="A1:B1"/>
  </mergeCells>
  <conditionalFormatting sqref="B8">
    <cfRule type="cellIs" dxfId="0" priority="2" operator="lessThan">
      <formula>0</formula>
    </cfRule>
    <cfRule type="cellIs" dxfId="1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Budget</vt:lpstr>
      <vt:lpstr>Emergency Fund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Bethune</dc:creator>
  <cp:lastModifiedBy>Alex S. Bethune</cp:lastModifiedBy>
  <dcterms:created xsi:type="dcterms:W3CDTF">2025-03-15T01:54:18Z</dcterms:created>
  <dcterms:modified xsi:type="dcterms:W3CDTF">2026-07-07T10:12:50Z</dcterms:modified>
</cp:coreProperties>
</file>